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1"/>
  </bookViews>
  <sheets>
    <sheet name="Баланс электроэнергии" sheetId="1" r:id="rId1"/>
    <sheet name="Баланс мощности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<sst xmlns="http://schemas.openxmlformats.org/spreadsheetml/2006/main" count="118" uniqueCount="48">
  <si>
    <t>№ п.п.</t>
  </si>
  <si>
    <t>Показатели</t>
  </si>
  <si>
    <t>1.</t>
  </si>
  <si>
    <t xml:space="preserve">Поступление эл.энергии в сеть , ВСЕГО </t>
  </si>
  <si>
    <t>1.1.</t>
  </si>
  <si>
    <t>из смежной сети, всего</t>
  </si>
  <si>
    <t xml:space="preserve">    в том числе из сети</t>
  </si>
  <si>
    <t>1.1.1.</t>
  </si>
  <si>
    <t>ВН</t>
  </si>
  <si>
    <t>1.1.2.</t>
  </si>
  <si>
    <t>СН1</t>
  </si>
  <si>
    <t>1.1.3.</t>
  </si>
  <si>
    <t>СН2</t>
  </si>
  <si>
    <t>1.2.</t>
  </si>
  <si>
    <t>от электростанций</t>
  </si>
  <si>
    <t>1.3.</t>
  </si>
  <si>
    <t>от ОАО "ФСК ЕЭС"</t>
  </si>
  <si>
    <t>1.4.</t>
  </si>
  <si>
    <t xml:space="preserve">от филиала "Владимирэнерго" ОАО "МРСК Центра и Приволжья" </t>
  </si>
  <si>
    <t>1.5.</t>
  </si>
  <si>
    <t>от других сетевых организаций</t>
  </si>
  <si>
    <t>2.</t>
  </si>
  <si>
    <t xml:space="preserve">Потери электроэнергии в сети </t>
  </si>
  <si>
    <t>2.1.</t>
  </si>
  <si>
    <t>то же в % (п.2./п.1.)</t>
  </si>
  <si>
    <t>3.</t>
  </si>
  <si>
    <t>Расход электроэнергии на производственные и хознужды</t>
  </si>
  <si>
    <t>4.</t>
  </si>
  <si>
    <t xml:space="preserve">Полезный отпуск из сети </t>
  </si>
  <si>
    <t>4.1.</t>
  </si>
  <si>
    <t>потребителям, присоединенным к сети</t>
  </si>
  <si>
    <t>4.2.</t>
  </si>
  <si>
    <t xml:space="preserve">переток в филиал "Владимирэнерго" ОАО "МРСК Центра и Приволжья" </t>
  </si>
  <si>
    <t>4.3.</t>
  </si>
  <si>
    <t>переток в другие сетевые организации</t>
  </si>
  <si>
    <t>Проверка</t>
  </si>
  <si>
    <t xml:space="preserve">план 2013 год </t>
  </si>
  <si>
    <t>Всего</t>
  </si>
  <si>
    <t>НН</t>
  </si>
  <si>
    <t>х</t>
  </si>
  <si>
    <t>Баланс электрической энергии на 2013 год.</t>
  </si>
  <si>
    <t xml:space="preserve">Электрическая мощность по диапазонам напряжения </t>
  </si>
  <si>
    <t xml:space="preserve">Поступление мощности в сеть , ВСЕГО </t>
  </si>
  <si>
    <t xml:space="preserve">Потери в сети </t>
  </si>
  <si>
    <t>то же в %</t>
  </si>
  <si>
    <t>Расход мощности на производственные и хознужды</t>
  </si>
  <si>
    <t>Полезный отпуск мощности потребителям</t>
  </si>
  <si>
    <t>план 2013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</si>
</sst>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0.0000"/>
  </numFmts>
  <fonts count="1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10"/>
      <color indexed="10"/>
      <name val="Times New Roman"/>
      <family val="1"/>
    </font>
    <font>
      <sz val="9"/>
      <name val="Tahoma"/>
      <family val="2"/>
    </font>
    <font>
      <sz val="8"/>
      <name val="Arial Cyr"/>
      <family val="0"/>
    </font>
    <font>
      <b/>
      <sz val="14"/>
      <name val="Times New Roman"/>
      <family val="1"/>
    </font>
    <font>
      <b/>
      <sz val="14"/>
      <name val="Franklin Gothic Mediu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3" fillId="0" borderId="1" applyBorder="0">
      <alignment horizontal="center" vertical="center" wrapText="1"/>
      <protection/>
    </xf>
    <xf numFmtId="4" fontId="8" fillId="2" borderId="2" applyBorder="0">
      <alignment horizontal="righ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8" fillId="3" borderId="0" applyFont="0" applyBorder="0">
      <alignment horizontal="right"/>
      <protection/>
    </xf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3" xfId="19" applyFont="1" applyBorder="1" applyProtection="1">
      <alignment horizontal="center" vertical="center" wrapText="1"/>
      <protection locked="0"/>
    </xf>
    <xf numFmtId="0" fontId="2" fillId="0" borderId="4" xfId="19" applyFont="1" applyBorder="1" applyAlignment="1" applyProtection="1">
      <alignment horizontal="center" vertical="center" wrapText="1"/>
      <protection locked="0"/>
    </xf>
    <xf numFmtId="0" fontId="2" fillId="0" borderId="5" xfId="19" applyFont="1" applyBorder="1" applyProtection="1">
      <alignment horizontal="center" vertical="center" wrapText="1"/>
      <protection locked="0"/>
    </xf>
    <xf numFmtId="0" fontId="2" fillId="0" borderId="6" xfId="19" applyFont="1" applyBorder="1" applyAlignment="1" applyProtection="1">
      <alignment horizontal="center" vertical="center" wrapText="1"/>
      <protection locked="0"/>
    </xf>
    <xf numFmtId="0" fontId="1" fillId="0" borderId="7" xfId="19" applyFont="1" applyBorder="1" applyProtection="1">
      <alignment horizontal="center" vertical="center" wrapText="1"/>
      <protection locked="0"/>
    </xf>
    <xf numFmtId="0" fontId="1" fillId="0" borderId="8" xfId="19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14" fontId="4" fillId="0" borderId="9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13" xfId="19" applyFont="1" applyBorder="1" applyAlignment="1" applyProtection="1">
      <alignment horizontal="center" vertical="center" wrapText="1"/>
      <protection locked="0"/>
    </xf>
    <xf numFmtId="0" fontId="2" fillId="0" borderId="14" xfId="19" applyFont="1" applyBorder="1" applyAlignment="1" applyProtection="1">
      <alignment horizontal="center" vertical="center" wrapText="1"/>
      <protection locked="0"/>
    </xf>
    <xf numFmtId="0" fontId="2" fillId="0" borderId="15" xfId="19" applyFont="1" applyBorder="1" applyAlignment="1" applyProtection="1">
      <alignment horizontal="center" vertical="center" wrapText="1"/>
      <protection locked="0"/>
    </xf>
    <xf numFmtId="0" fontId="2" fillId="0" borderId="5" xfId="19" applyFont="1" applyBorder="1" applyAlignment="1" applyProtection="1">
      <alignment horizontal="center" vertical="center" wrapText="1"/>
      <protection locked="0"/>
    </xf>
    <xf numFmtId="0" fontId="2" fillId="0" borderId="16" xfId="19" applyFont="1" applyBorder="1" applyAlignment="1" applyProtection="1">
      <alignment horizontal="center" vertical="center" wrapText="1"/>
      <protection locked="0"/>
    </xf>
    <xf numFmtId="0" fontId="2" fillId="0" borderId="17" xfId="19" applyFont="1" applyBorder="1" applyAlignment="1" applyProtection="1">
      <alignment horizontal="center" vertical="center" wrapText="1"/>
      <protection locked="0"/>
    </xf>
    <xf numFmtId="0" fontId="1" fillId="0" borderId="18" xfId="19" applyFont="1" applyBorder="1" applyAlignment="1" applyProtection="1">
      <alignment horizontal="center" vertical="center" wrapText="1"/>
      <protection locked="0"/>
    </xf>
    <xf numFmtId="0" fontId="1" fillId="0" borderId="7" xfId="19" applyFont="1" applyBorder="1" applyAlignment="1" applyProtection="1">
      <alignment horizontal="center" vertical="center" wrapText="1"/>
      <protection locked="0"/>
    </xf>
    <xf numFmtId="164" fontId="4" fillId="0" borderId="2" xfId="24" applyNumberFormat="1" applyFont="1" applyFill="1" applyBorder="1" applyAlignment="1" applyProtection="1">
      <alignment horizontal="center" vertical="center"/>
      <protection locked="0"/>
    </xf>
    <xf numFmtId="164" fontId="4" fillId="0" borderId="2" xfId="20" applyNumberFormat="1" applyFont="1" applyFill="1" applyBorder="1" applyAlignment="1" applyProtection="1">
      <alignment horizontal="center" vertical="center"/>
      <protection locked="0"/>
    </xf>
    <xf numFmtId="164" fontId="0" fillId="0" borderId="18" xfId="22" applyNumberFormat="1" applyFont="1" applyBorder="1" applyAlignment="1" applyProtection="1">
      <alignment horizontal="center" vertical="center"/>
      <protection/>
    </xf>
    <xf numFmtId="164" fontId="4" fillId="0" borderId="19" xfId="24" applyNumberFormat="1" applyFont="1" applyFill="1" applyBorder="1" applyAlignment="1" applyProtection="1">
      <alignment horizontal="center" vertical="center"/>
      <protection/>
    </xf>
    <xf numFmtId="165" fontId="4" fillId="0" borderId="0" xfId="24" applyNumberFormat="1" applyFont="1" applyFill="1" applyBorder="1" applyAlignment="1" applyProtection="1">
      <alignment horizontal="center" vertical="center"/>
      <protection locked="0"/>
    </xf>
    <xf numFmtId="165" fontId="4" fillId="0" borderId="0" xfId="20" applyNumberFormat="1" applyFont="1" applyFill="1" applyBorder="1" applyAlignment="1" applyProtection="1">
      <alignment horizontal="center" vertical="center"/>
      <protection locked="0"/>
    </xf>
    <xf numFmtId="164" fontId="0" fillId="0" borderId="2" xfId="22" applyNumberFormat="1" applyFont="1" applyBorder="1" applyAlignment="1" applyProtection="1">
      <alignment horizontal="center" vertical="center"/>
      <protection/>
    </xf>
    <xf numFmtId="164" fontId="4" fillId="0" borderId="3" xfId="24" applyNumberFormat="1" applyFont="1" applyFill="1" applyBorder="1" applyAlignment="1" applyProtection="1">
      <alignment horizontal="center" vertical="center"/>
      <protection/>
    </xf>
    <xf numFmtId="164" fontId="4" fillId="0" borderId="20" xfId="24" applyNumberFormat="1" applyFont="1" applyFill="1" applyBorder="1" applyAlignment="1" applyProtection="1">
      <alignment horizontal="center" vertical="center"/>
      <protection/>
    </xf>
    <xf numFmtId="164" fontId="4" fillId="0" borderId="21" xfId="24" applyNumberFormat="1" applyFont="1" applyFill="1" applyBorder="1" applyAlignment="1" applyProtection="1">
      <alignment horizontal="center" vertical="center"/>
      <protection/>
    </xf>
    <xf numFmtId="164" fontId="4" fillId="0" borderId="9" xfId="0" applyNumberFormat="1" applyFont="1" applyFill="1" applyBorder="1" applyAlignment="1" applyProtection="1">
      <alignment horizontal="center" vertical="center"/>
      <protection locked="0"/>
    </xf>
    <xf numFmtId="164" fontId="4" fillId="0" borderId="2" xfId="24" applyNumberFormat="1" applyFont="1" applyFill="1" applyBorder="1" applyAlignment="1" applyProtection="1">
      <alignment horizontal="center" vertical="center"/>
      <protection/>
    </xf>
    <xf numFmtId="164" fontId="4" fillId="0" borderId="11" xfId="24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Fill="1" applyBorder="1" applyAlignment="1" applyProtection="1">
      <alignment horizontal="center" vertical="center"/>
      <protection locked="0"/>
    </xf>
    <xf numFmtId="164" fontId="4" fillId="0" borderId="2" xfId="20" applyNumberFormat="1" applyFont="1" applyFill="1" applyBorder="1" applyAlignment="1" applyProtection="1">
      <alignment horizontal="center" vertical="center"/>
      <protection/>
    </xf>
    <xf numFmtId="164" fontId="4" fillId="0" borderId="11" xfId="20" applyNumberFormat="1" applyFont="1" applyFill="1" applyBorder="1" applyAlignment="1" applyProtection="1">
      <alignment horizontal="center" vertical="center"/>
      <protection locked="0"/>
    </xf>
    <xf numFmtId="164" fontId="4" fillId="0" borderId="11" xfId="20" applyNumberFormat="1" applyFont="1" applyFill="1" applyBorder="1" applyAlignment="1" applyProtection="1">
      <alignment horizontal="center" vertical="center"/>
      <protection/>
    </xf>
    <xf numFmtId="164" fontId="4" fillId="0" borderId="9" xfId="24" applyNumberFormat="1" applyFont="1" applyFill="1" applyBorder="1" applyAlignment="1" applyProtection="1">
      <alignment horizontal="center" vertical="center"/>
      <protection/>
    </xf>
    <xf numFmtId="164" fontId="4" fillId="0" borderId="2" xfId="20" applyNumberFormat="1" applyFont="1" applyFill="1" applyBorder="1" applyAlignment="1" applyProtection="1">
      <alignment horizontal="center" vertical="center"/>
      <protection locked="0"/>
    </xf>
    <xf numFmtId="164" fontId="4" fillId="0" borderId="11" xfId="24" applyNumberFormat="1" applyFont="1" applyFill="1" applyBorder="1" applyAlignment="1" applyProtection="1">
      <alignment horizontal="center" vertical="center"/>
      <protection locked="0"/>
    </xf>
    <xf numFmtId="164" fontId="4" fillId="0" borderId="5" xfId="24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2" fillId="0" borderId="22" xfId="19" applyFont="1" applyBorder="1" applyAlignment="1" applyProtection="1">
      <alignment horizontal="center" vertical="center" wrapText="1"/>
      <protection locked="0"/>
    </xf>
    <xf numFmtId="0" fontId="2" fillId="0" borderId="12" xfId="19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 wrapText="1"/>
      <protection locked="0"/>
    </xf>
    <xf numFmtId="0" fontId="2" fillId="0" borderId="20" xfId="19" applyFont="1" applyBorder="1" applyProtection="1">
      <alignment horizontal="center" vertical="center" wrapText="1"/>
      <protection locked="0"/>
    </xf>
    <xf numFmtId="0" fontId="2" fillId="0" borderId="21" xfId="19" applyFont="1" applyBorder="1" applyProtection="1">
      <alignment horizontal="center" vertical="center" wrapText="1"/>
      <protection locked="0"/>
    </xf>
    <xf numFmtId="0" fontId="2" fillId="0" borderId="5" xfId="19" applyFont="1" applyBorder="1" applyProtection="1">
      <alignment horizontal="center" vertical="center" wrapText="1"/>
      <protection locked="0"/>
    </xf>
    <xf numFmtId="0" fontId="2" fillId="0" borderId="16" xfId="19" applyFont="1" applyBorder="1" applyProtection="1">
      <alignment horizontal="center" vertical="center" wrapText="1"/>
      <protection locked="0"/>
    </xf>
    <xf numFmtId="0" fontId="2" fillId="0" borderId="17" xfId="19" applyFont="1" applyBorder="1" applyProtection="1">
      <alignment horizontal="center" vertical="center" wrapText="1"/>
      <protection locked="0"/>
    </xf>
    <xf numFmtId="0" fontId="1" fillId="0" borderId="18" xfId="19" applyFont="1" applyBorder="1" applyProtection="1">
      <alignment horizontal="center" vertical="center" wrapText="1"/>
      <protection locked="0"/>
    </xf>
    <xf numFmtId="0" fontId="1" fillId="0" borderId="23" xfId="19" applyFont="1" applyBorder="1" applyProtection="1">
      <alignment horizontal="center" vertical="center" wrapText="1"/>
      <protection locked="0"/>
    </xf>
    <xf numFmtId="164" fontId="4" fillId="3" borderId="3" xfId="24" applyNumberFormat="1" applyFont="1" applyBorder="1" applyProtection="1">
      <alignment horizontal="right"/>
      <protection/>
    </xf>
    <xf numFmtId="164" fontId="4" fillId="3" borderId="20" xfId="24" applyNumberFormat="1" applyFont="1" applyBorder="1" applyProtection="1">
      <alignment horizontal="right"/>
      <protection/>
    </xf>
    <xf numFmtId="164" fontId="4" fillId="3" borderId="21" xfId="24" applyNumberFormat="1" applyFont="1" applyBorder="1" applyProtection="1">
      <alignment horizontal="right"/>
      <protection/>
    </xf>
    <xf numFmtId="164" fontId="4" fillId="0" borderId="9" xfId="0" applyNumberFormat="1" applyFont="1" applyFill="1" applyBorder="1" applyAlignment="1" applyProtection="1">
      <alignment horizontal="center"/>
      <protection locked="0"/>
    </xf>
    <xf numFmtId="164" fontId="4" fillId="0" borderId="2" xfId="24" applyNumberFormat="1" applyFont="1" applyFill="1" applyBorder="1" applyAlignment="1" applyProtection="1">
      <alignment horizontal="center"/>
      <protection locked="0"/>
    </xf>
    <xf numFmtId="164" fontId="4" fillId="3" borderId="2" xfId="24" applyNumberFormat="1" applyFont="1" applyBorder="1" applyProtection="1">
      <alignment horizontal="right"/>
      <protection/>
    </xf>
    <xf numFmtId="164" fontId="4" fillId="3" borderId="11" xfId="24" applyNumberFormat="1" applyFont="1" applyBorder="1" applyProtection="1">
      <alignment horizontal="right"/>
      <protection/>
    </xf>
    <xf numFmtId="164" fontId="4" fillId="0" borderId="2" xfId="0" applyNumberFormat="1" applyFont="1" applyFill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164" fontId="4" fillId="0" borderId="11" xfId="0" applyNumberFormat="1" applyFont="1" applyBorder="1" applyAlignment="1" applyProtection="1">
      <alignment horizontal="center"/>
      <protection locked="0"/>
    </xf>
    <xf numFmtId="164" fontId="4" fillId="0" borderId="2" xfId="20" applyNumberFormat="1" applyFont="1" applyFill="1" applyBorder="1" applyAlignment="1" applyProtection="1">
      <alignment horizontal="center"/>
      <protection locked="0"/>
    </xf>
    <xf numFmtId="164" fontId="4" fillId="2" borderId="2" xfId="20" applyNumberFormat="1" applyFont="1" applyFill="1" applyBorder="1" applyProtection="1">
      <alignment horizontal="right"/>
      <protection locked="0"/>
    </xf>
    <xf numFmtId="164" fontId="4" fillId="3" borderId="2" xfId="20" applyNumberFormat="1" applyFont="1" applyFill="1" applyBorder="1" applyProtection="1">
      <alignment horizontal="right"/>
      <protection/>
    </xf>
    <xf numFmtId="164" fontId="4" fillId="2" borderId="11" xfId="20" applyNumberFormat="1" applyFont="1" applyFill="1" applyBorder="1" applyProtection="1">
      <alignment horizontal="right"/>
      <protection locked="0"/>
    </xf>
    <xf numFmtId="164" fontId="4" fillId="3" borderId="11" xfId="20" applyNumberFormat="1" applyFont="1" applyFill="1" applyBorder="1" applyProtection="1">
      <alignment horizontal="right"/>
      <protection/>
    </xf>
    <xf numFmtId="164" fontId="4" fillId="3" borderId="9" xfId="24" applyNumberFormat="1" applyFont="1" applyFill="1" applyBorder="1" applyProtection="1">
      <alignment horizontal="right"/>
      <protection/>
    </xf>
    <xf numFmtId="164" fontId="4" fillId="3" borderId="9" xfId="24" applyNumberFormat="1" applyFont="1" applyBorder="1" applyProtection="1">
      <alignment horizontal="right"/>
      <protection/>
    </xf>
    <xf numFmtId="164" fontId="4" fillId="3" borderId="9" xfId="24" applyNumberFormat="1" applyFont="1" applyBorder="1" applyProtection="1">
      <alignment horizontal="right"/>
      <protection/>
    </xf>
    <xf numFmtId="164" fontId="4" fillId="2" borderId="2" xfId="24" applyNumberFormat="1" applyFont="1" applyFill="1" applyBorder="1" applyProtection="1">
      <alignment horizontal="right"/>
      <protection locked="0"/>
    </xf>
    <xf numFmtId="164" fontId="4" fillId="2" borderId="11" xfId="24" applyNumberFormat="1" applyFont="1" applyFill="1" applyBorder="1" applyProtection="1">
      <alignment horizontal="right"/>
      <protection locked="0"/>
    </xf>
    <xf numFmtId="164" fontId="4" fillId="2" borderId="2" xfId="24" applyNumberFormat="1" applyFont="1" applyFill="1" applyBorder="1" applyProtection="1">
      <alignment horizontal="right"/>
      <protection locked="0"/>
    </xf>
    <xf numFmtId="164" fontId="4" fillId="2" borderId="2" xfId="20" applyNumberFormat="1" applyFont="1" applyBorder="1" applyProtection="1">
      <alignment horizontal="right"/>
      <protection locked="0"/>
    </xf>
    <xf numFmtId="164" fontId="4" fillId="2" borderId="11" xfId="20" applyNumberFormat="1" applyFont="1" applyBorder="1" applyProtection="1">
      <alignment horizontal="right"/>
      <protection locked="0"/>
    </xf>
    <xf numFmtId="164" fontId="4" fillId="3" borderId="5" xfId="24" applyNumberFormat="1" applyFont="1" applyBorder="1" applyProtection="1">
      <alignment horizontal="right"/>
      <protection/>
    </xf>
    <xf numFmtId="164" fontId="4" fillId="2" borderId="16" xfId="20" applyNumberFormat="1" applyFont="1" applyBorder="1" applyProtection="1">
      <alignment horizontal="right"/>
      <protection locked="0"/>
    </xf>
    <xf numFmtId="164" fontId="4" fillId="2" borderId="17" xfId="20" applyNumberFormat="1" applyFont="1" applyBorder="1" applyProtection="1">
      <alignment horizontal="right"/>
      <protection locked="0"/>
    </xf>
    <xf numFmtId="164" fontId="6" fillId="0" borderId="7" xfId="0" applyNumberFormat="1" applyFont="1" applyBorder="1" applyAlignment="1" applyProtection="1">
      <alignment/>
      <protection/>
    </xf>
    <xf numFmtId="164" fontId="0" fillId="0" borderId="18" xfId="22" applyNumberFormat="1" applyFont="1" applyBorder="1" applyAlignment="1" applyProtection="1">
      <alignment vertical="top"/>
      <protection/>
    </xf>
    <xf numFmtId="164" fontId="0" fillId="0" borderId="23" xfId="22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 locked="0"/>
    </xf>
    <xf numFmtId="0" fontId="10" fillId="0" borderId="0" xfId="18" applyFont="1" applyAlignment="1" applyProtection="1">
      <alignment horizontal="center" vertical="center" wrapText="1"/>
      <protection locked="0"/>
    </xf>
  </cellXfs>
  <cellStyles count="11">
    <cellStyle name="Normal" xfId="0"/>
    <cellStyle name="Hyperlink" xfId="15"/>
    <cellStyle name="Currency" xfId="16"/>
    <cellStyle name="Currency [0]" xfId="17"/>
    <cellStyle name="Заголовок" xfId="18"/>
    <cellStyle name="ЗаголовокСтолбца" xfId="19"/>
    <cellStyle name="Значение" xfId="20"/>
    <cellStyle name="Percent" xfId="21"/>
    <cellStyle name="Comma" xfId="22"/>
    <cellStyle name="Comma [0]" xfId="23"/>
    <cellStyle name="Формула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056;&#1072;&#1073;&#1086;&#1095;&#1080;&#1081;%20&#1089;&#1090;&#1086;&#1083;\&#1050;&#1086;&#1074;&#1088;&#1086;&#1074;&#1101;&#1083;&#1077;&#1082;&#1090;&#1088;&#1086;&#1089;&#1077;&#1090;&#1100;&#1088;&#1077;&#1084;&#1086;&#1085;&#1090;20132_~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энергии"/>
      <sheetName val="Баланс мощности"/>
      <sheetName val="Баланс энергии (2)"/>
      <sheetName val="Баланс мощности (2)"/>
    </sheetNames>
    <sheetDataSet>
      <sheetData sheetId="0">
        <row r="19">
          <cell r="U19">
            <v>3.09</v>
          </cell>
          <cell r="V19">
            <v>11.370321733652103</v>
          </cell>
        </row>
      </sheetData>
      <sheetData sheetId="3">
        <row r="16">
          <cell r="N16">
            <v>4.3583</v>
          </cell>
          <cell r="P16">
            <v>1.045</v>
          </cell>
        </row>
        <row r="22">
          <cell r="P22">
            <v>2.04806</v>
          </cell>
          <cell r="Q22">
            <v>2.7352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7">
      <selection activeCell="L24" sqref="L24"/>
    </sheetView>
  </sheetViews>
  <sheetFormatPr defaultColWidth="9.00390625" defaultRowHeight="12.75"/>
  <cols>
    <col min="1" max="1" width="6.75390625" style="1" customWidth="1"/>
    <col min="2" max="2" width="30.125" style="1" customWidth="1"/>
    <col min="3" max="7" width="10.75390625" style="25" customWidth="1"/>
  </cols>
  <sheetData>
    <row r="1" spans="1:7" ht="12.75">
      <c r="A1" s="58" t="s">
        <v>40</v>
      </c>
      <c r="B1" s="58"/>
      <c r="C1" s="58"/>
      <c r="D1" s="58"/>
      <c r="E1" s="58"/>
      <c r="F1" s="58"/>
      <c r="G1" s="58"/>
    </row>
    <row r="2" spans="1:7" ht="12.75">
      <c r="A2" s="2"/>
      <c r="B2" s="3"/>
      <c r="C2" s="27"/>
      <c r="E2" s="26"/>
      <c r="F2" s="26"/>
      <c r="G2" s="26"/>
    </row>
    <row r="3" spans="1:7" ht="12.75">
      <c r="A3"/>
      <c r="B3"/>
      <c r="C3"/>
      <c r="D3"/>
      <c r="E3"/>
      <c r="F3"/>
      <c r="G3"/>
    </row>
    <row r="4" spans="1:7" ht="13.5" thickBot="1">
      <c r="A4" s="4"/>
      <c r="B4" s="5"/>
      <c r="C4" s="26"/>
      <c r="D4" s="26"/>
      <c r="E4" s="26"/>
      <c r="F4" s="26"/>
      <c r="G4" s="26"/>
    </row>
    <row r="5" spans="1:7" ht="15.75" customHeight="1">
      <c r="A5" s="6" t="s">
        <v>0</v>
      </c>
      <c r="B5" s="7" t="s">
        <v>1</v>
      </c>
      <c r="C5" s="28" t="s">
        <v>36</v>
      </c>
      <c r="D5" s="29"/>
      <c r="E5" s="29"/>
      <c r="F5" s="29"/>
      <c r="G5" s="30"/>
    </row>
    <row r="6" spans="1:7" ht="16.5" thickBot="1">
      <c r="A6" s="8"/>
      <c r="B6" s="9"/>
      <c r="C6" s="31" t="s">
        <v>37</v>
      </c>
      <c r="D6" s="32" t="s">
        <v>8</v>
      </c>
      <c r="E6" s="32" t="s">
        <v>10</v>
      </c>
      <c r="F6" s="32" t="s">
        <v>12</v>
      </c>
      <c r="G6" s="33" t="s">
        <v>38</v>
      </c>
    </row>
    <row r="7" spans="1:7" ht="13.5" thickBot="1">
      <c r="A7" s="10">
        <v>1</v>
      </c>
      <c r="B7" s="11">
        <v>2</v>
      </c>
      <c r="C7" s="34">
        <v>23</v>
      </c>
      <c r="D7" s="34">
        <v>24</v>
      </c>
      <c r="E7" s="35">
        <v>25</v>
      </c>
      <c r="F7" s="11">
        <v>26</v>
      </c>
      <c r="G7" s="35">
        <v>27</v>
      </c>
    </row>
    <row r="8" spans="1:7" ht="31.5">
      <c r="A8" s="12" t="s">
        <v>2</v>
      </c>
      <c r="B8" s="13" t="s">
        <v>3</v>
      </c>
      <c r="C8" s="43">
        <v>41.1</v>
      </c>
      <c r="D8" s="44">
        <v>21.7</v>
      </c>
      <c r="E8" s="44">
        <v>0</v>
      </c>
      <c r="F8" s="44">
        <v>41.1</v>
      </c>
      <c r="G8" s="45">
        <v>23.884373298173877</v>
      </c>
    </row>
    <row r="9" spans="1:7" ht="15.75">
      <c r="A9" s="14" t="s">
        <v>4</v>
      </c>
      <c r="B9" s="15" t="s">
        <v>5</v>
      </c>
      <c r="C9" s="46" t="s">
        <v>39</v>
      </c>
      <c r="D9" s="36" t="s">
        <v>39</v>
      </c>
      <c r="E9" s="47">
        <v>0</v>
      </c>
      <c r="F9" s="47">
        <v>21.7</v>
      </c>
      <c r="G9" s="48">
        <v>23.884373298173877</v>
      </c>
    </row>
    <row r="10" spans="1:7" ht="15.75">
      <c r="A10" s="14"/>
      <c r="B10" s="15" t="s">
        <v>6</v>
      </c>
      <c r="C10" s="46" t="s">
        <v>39</v>
      </c>
      <c r="D10" s="49" t="s">
        <v>39</v>
      </c>
      <c r="E10" s="49" t="s">
        <v>39</v>
      </c>
      <c r="F10" s="49" t="s">
        <v>39</v>
      </c>
      <c r="G10" s="50" t="s">
        <v>39</v>
      </c>
    </row>
    <row r="11" spans="1:7" ht="15.75">
      <c r="A11" s="14" t="s">
        <v>7</v>
      </c>
      <c r="B11" s="15" t="s">
        <v>8</v>
      </c>
      <c r="C11" s="46" t="s">
        <v>39</v>
      </c>
      <c r="D11" s="37" t="s">
        <v>39</v>
      </c>
      <c r="E11" s="37"/>
      <c r="F11" s="51">
        <v>21.7</v>
      </c>
      <c r="G11" s="52"/>
    </row>
    <row r="12" spans="1:7" ht="15.75">
      <c r="A12" s="14" t="s">
        <v>9</v>
      </c>
      <c r="B12" s="15" t="s">
        <v>10</v>
      </c>
      <c r="C12" s="46" t="s">
        <v>39</v>
      </c>
      <c r="D12" s="37" t="s">
        <v>39</v>
      </c>
      <c r="E12" s="37" t="s">
        <v>39</v>
      </c>
      <c r="F12" s="51">
        <v>0</v>
      </c>
      <c r="G12" s="52"/>
    </row>
    <row r="13" spans="1:7" ht="15.75">
      <c r="A13" s="14" t="s">
        <v>11</v>
      </c>
      <c r="B13" s="15" t="s">
        <v>12</v>
      </c>
      <c r="C13" s="46" t="s">
        <v>39</v>
      </c>
      <c r="D13" s="37" t="s">
        <v>39</v>
      </c>
      <c r="E13" s="37" t="s">
        <v>39</v>
      </c>
      <c r="F13" s="37" t="s">
        <v>39</v>
      </c>
      <c r="G13" s="53">
        <v>23.884373298173877</v>
      </c>
    </row>
    <row r="14" spans="1:7" ht="15.75">
      <c r="A14" s="14" t="s">
        <v>13</v>
      </c>
      <c r="B14" s="15" t="s">
        <v>14</v>
      </c>
      <c r="C14" s="54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ht="15.75">
      <c r="A15" s="14" t="s">
        <v>15</v>
      </c>
      <c r="B15" s="15" t="s">
        <v>16</v>
      </c>
      <c r="C15" s="54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ht="63">
      <c r="A16" s="14" t="s">
        <v>17</v>
      </c>
      <c r="B16" s="15" t="s">
        <v>18</v>
      </c>
      <c r="C16" s="54">
        <v>26.9</v>
      </c>
      <c r="D16" s="55">
        <v>21.7</v>
      </c>
      <c r="E16" s="55">
        <v>0</v>
      </c>
      <c r="F16" s="55">
        <v>5.2</v>
      </c>
      <c r="G16" s="55">
        <v>0</v>
      </c>
    </row>
    <row r="17" spans="1:7" ht="31.5">
      <c r="A17" s="14" t="s">
        <v>19</v>
      </c>
      <c r="B17" s="15" t="s">
        <v>20</v>
      </c>
      <c r="C17" s="54">
        <v>14.2</v>
      </c>
      <c r="D17" s="55">
        <v>0</v>
      </c>
      <c r="E17" s="55">
        <v>0</v>
      </c>
      <c r="F17" s="55">
        <v>14.2</v>
      </c>
      <c r="G17" s="55">
        <v>0</v>
      </c>
    </row>
    <row r="18" spans="1:7" ht="31.5">
      <c r="A18" s="14" t="s">
        <v>21</v>
      </c>
      <c r="B18" s="15" t="s">
        <v>22</v>
      </c>
      <c r="C18" s="54">
        <v>3.6948603428</v>
      </c>
      <c r="D18" s="55">
        <v>0</v>
      </c>
      <c r="E18" s="55">
        <v>0</v>
      </c>
      <c r="F18" s="55">
        <v>1.5110267018261194</v>
      </c>
      <c r="G18" s="55">
        <v>2.1838336409738806</v>
      </c>
    </row>
    <row r="19" spans="1:7" ht="15.75">
      <c r="A19" s="14" t="s">
        <v>23</v>
      </c>
      <c r="B19" s="15" t="s">
        <v>24</v>
      </c>
      <c r="C19" s="54">
        <v>8.989927841362533</v>
      </c>
      <c r="D19" s="54">
        <v>0</v>
      </c>
      <c r="E19" s="54">
        <v>0</v>
      </c>
      <c r="F19" s="54">
        <v>3.6764639947107534</v>
      </c>
      <c r="G19" s="54">
        <v>9.143357515438137</v>
      </c>
    </row>
    <row r="20" spans="1:7" ht="47.25">
      <c r="A20" s="14" t="s">
        <v>25</v>
      </c>
      <c r="B20" s="15" t="s">
        <v>26</v>
      </c>
      <c r="C20" s="54">
        <v>0</v>
      </c>
      <c r="D20" s="36"/>
      <c r="E20" s="36"/>
      <c r="F20" s="36"/>
      <c r="G20" s="56"/>
    </row>
    <row r="21" spans="1:7" ht="15.75">
      <c r="A21" s="14" t="s">
        <v>27</v>
      </c>
      <c r="B21" s="15" t="s">
        <v>28</v>
      </c>
      <c r="C21" s="54">
        <v>37.405139657199996</v>
      </c>
      <c r="D21" s="47">
        <v>0</v>
      </c>
      <c r="E21" s="47">
        <v>0</v>
      </c>
      <c r="F21" s="47">
        <v>15.7046</v>
      </c>
      <c r="G21" s="48">
        <v>21.700539657199997</v>
      </c>
    </row>
    <row r="22" spans="1:7" ht="31.5">
      <c r="A22" s="14" t="s">
        <v>29</v>
      </c>
      <c r="B22" s="15" t="s">
        <v>30</v>
      </c>
      <c r="C22" s="54">
        <v>37.4051</v>
      </c>
      <c r="D22" s="55">
        <v>0</v>
      </c>
      <c r="E22" s="55">
        <v>0</v>
      </c>
      <c r="F22" s="55">
        <v>15.7046</v>
      </c>
      <c r="G22" s="55">
        <v>21.700499999999998</v>
      </c>
    </row>
    <row r="23" spans="1:7" ht="63">
      <c r="A23" s="16" t="s">
        <v>31</v>
      </c>
      <c r="B23" s="17" t="s">
        <v>32</v>
      </c>
      <c r="C23" s="54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ht="32.25" thickBot="1">
      <c r="A24" s="18" t="s">
        <v>33</v>
      </c>
      <c r="B24" s="19" t="s">
        <v>34</v>
      </c>
      <c r="C24" s="57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ht="16.5" thickBot="1">
      <c r="A25" s="20"/>
      <c r="B25" s="21" t="s">
        <v>35</v>
      </c>
      <c r="C25" s="39"/>
      <c r="D25" s="38">
        <f>D8-D18-D20-D22-D23-D24-E11-F11-G11</f>
        <v>0</v>
      </c>
      <c r="E25" s="38">
        <f>E8-E18-E20-E22-E23-E24-F12-G12</f>
        <v>0</v>
      </c>
      <c r="F25" s="38">
        <f>F8-F18-F20-F22-F23-F24-G13</f>
        <v>0</v>
      </c>
      <c r="G25" s="42">
        <f>G8-G18-G20-G22-G23-G24</f>
        <v>3.9657199998544E-05</v>
      </c>
    </row>
    <row r="26" spans="1:7" ht="15.75">
      <c r="A26" s="22"/>
      <c r="B26" s="23"/>
      <c r="C26" s="40"/>
      <c r="D26" s="41"/>
      <c r="E26" s="41"/>
      <c r="F26" s="41"/>
      <c r="G26" s="41"/>
    </row>
  </sheetData>
  <sheetProtection/>
  <protectedRanges>
    <protectedRange sqref="E11 G11:G12 D20:G20 D14:G18 D22:G24" name="Диапазон1_3_1"/>
  </protectedRanges>
  <mergeCells count="4">
    <mergeCell ref="C5:G5"/>
    <mergeCell ref="A1:G1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6"/>
  <sheetViews>
    <sheetView tabSelected="1" workbookViewId="0" topLeftCell="A1">
      <selection activeCell="B49" sqref="B49"/>
    </sheetView>
  </sheetViews>
  <sheetFormatPr defaultColWidth="9.00390625" defaultRowHeight="12.75"/>
  <cols>
    <col min="1" max="1" width="5.375" style="1" customWidth="1"/>
    <col min="2" max="2" width="33.875" style="1" customWidth="1"/>
    <col min="3" max="7" width="10.25390625" style="1" customWidth="1"/>
  </cols>
  <sheetData>
    <row r="2" spans="1:2" ht="12.75">
      <c r="A2" s="2"/>
      <c r="B2" s="3"/>
    </row>
    <row r="3" spans="1:7" ht="18.75" customHeight="1">
      <c r="A3" s="101" t="s">
        <v>41</v>
      </c>
      <c r="B3" s="101"/>
      <c r="C3" s="101"/>
      <c r="D3" s="101"/>
      <c r="E3" s="101"/>
      <c r="F3" s="101"/>
      <c r="G3" s="101"/>
    </row>
    <row r="4" spans="1:2" ht="13.5" thickBot="1">
      <c r="A4" s="4"/>
      <c r="B4" s="5"/>
    </row>
    <row r="5" spans="1:7" ht="15.75">
      <c r="A5" s="6" t="s">
        <v>0</v>
      </c>
      <c r="B5" s="59" t="s">
        <v>1</v>
      </c>
      <c r="C5" s="6" t="s">
        <v>47</v>
      </c>
      <c r="D5" s="64"/>
      <c r="E5" s="64"/>
      <c r="F5" s="64"/>
      <c r="G5" s="65"/>
    </row>
    <row r="6" spans="1:7" ht="16.5" thickBot="1">
      <c r="A6" s="8"/>
      <c r="B6" s="60"/>
      <c r="C6" s="66" t="s">
        <v>37</v>
      </c>
      <c r="D6" s="67" t="s">
        <v>8</v>
      </c>
      <c r="E6" s="67" t="s">
        <v>10</v>
      </c>
      <c r="F6" s="67" t="s">
        <v>12</v>
      </c>
      <c r="G6" s="68" t="s">
        <v>38</v>
      </c>
    </row>
    <row r="7" spans="1:7" ht="13.5" thickBot="1">
      <c r="A7" s="10">
        <v>1</v>
      </c>
      <c r="B7" s="11">
        <v>2</v>
      </c>
      <c r="C7" s="10">
        <v>18</v>
      </c>
      <c r="D7" s="69">
        <v>19</v>
      </c>
      <c r="E7" s="69">
        <v>20</v>
      </c>
      <c r="F7" s="69">
        <v>21</v>
      </c>
      <c r="G7" s="70">
        <v>22</v>
      </c>
    </row>
    <row r="8" spans="1:7" ht="31.5">
      <c r="A8" s="12" t="s">
        <v>2</v>
      </c>
      <c r="B8" s="13" t="s">
        <v>42</v>
      </c>
      <c r="C8" s="71">
        <f>C18+C20+C21</f>
        <v>5.4033</v>
      </c>
      <c r="D8" s="72">
        <f>D14+D15+D16+D17</f>
        <v>4.3583</v>
      </c>
      <c r="E8" s="72">
        <f>E9+E14+E15+E16+E17</f>
        <v>0</v>
      </c>
      <c r="F8" s="72">
        <f>F9+F14+F15+F16+F17</f>
        <v>5.4033</v>
      </c>
      <c r="G8" s="73">
        <f>G9+G14+G15+G16+G17</f>
        <v>3.1943729523999997</v>
      </c>
    </row>
    <row r="9" spans="1:7" ht="15.75">
      <c r="A9" s="14" t="s">
        <v>4</v>
      </c>
      <c r="B9" s="15" t="s">
        <v>5</v>
      </c>
      <c r="C9" s="74" t="s">
        <v>39</v>
      </c>
      <c r="D9" s="75" t="s">
        <v>39</v>
      </c>
      <c r="E9" s="76">
        <f>E11</f>
        <v>0</v>
      </c>
      <c r="F9" s="76">
        <f>F11+F12</f>
        <v>4.3583</v>
      </c>
      <c r="G9" s="77">
        <f>G11+G12+G13</f>
        <v>3.1943729523999997</v>
      </c>
    </row>
    <row r="10" spans="1:7" ht="15.75">
      <c r="A10" s="14"/>
      <c r="B10" s="15" t="s">
        <v>6</v>
      </c>
      <c r="C10" s="74" t="s">
        <v>39</v>
      </c>
      <c r="D10" s="78" t="s">
        <v>39</v>
      </c>
      <c r="E10" s="79" t="s">
        <v>39</v>
      </c>
      <c r="F10" s="79" t="s">
        <v>39</v>
      </c>
      <c r="G10" s="80" t="s">
        <v>39</v>
      </c>
    </row>
    <row r="11" spans="1:7" ht="15.75">
      <c r="A11" s="14" t="s">
        <v>7</v>
      </c>
      <c r="B11" s="15" t="s">
        <v>8</v>
      </c>
      <c r="C11" s="74" t="s">
        <v>39</v>
      </c>
      <c r="D11" s="81" t="s">
        <v>39</v>
      </c>
      <c r="E11" s="82"/>
      <c r="F11" s="83">
        <f>D8-D18-D20-D21-G11-E11</f>
        <v>4.3583</v>
      </c>
      <c r="G11" s="84"/>
    </row>
    <row r="12" spans="1:7" ht="15.75">
      <c r="A12" s="14" t="s">
        <v>9</v>
      </c>
      <c r="B12" s="15" t="s">
        <v>10</v>
      </c>
      <c r="C12" s="74" t="s">
        <v>39</v>
      </c>
      <c r="D12" s="81" t="s">
        <v>39</v>
      </c>
      <c r="E12" s="81" t="s">
        <v>39</v>
      </c>
      <c r="F12" s="83">
        <f>E8-E18-E20-E21-G12</f>
        <v>0</v>
      </c>
      <c r="G12" s="84"/>
    </row>
    <row r="13" spans="1:7" ht="15.75">
      <c r="A13" s="14" t="s">
        <v>11</v>
      </c>
      <c r="B13" s="15" t="s">
        <v>12</v>
      </c>
      <c r="C13" s="74" t="s">
        <v>39</v>
      </c>
      <c r="D13" s="81" t="s">
        <v>39</v>
      </c>
      <c r="E13" s="81" t="s">
        <v>39</v>
      </c>
      <c r="F13" s="81" t="s">
        <v>39</v>
      </c>
      <c r="G13" s="85">
        <f>F8-F18-F20-F21</f>
        <v>3.1943729523999997</v>
      </c>
    </row>
    <row r="14" spans="1:7" ht="15.75">
      <c r="A14" s="14" t="s">
        <v>13</v>
      </c>
      <c r="B14" s="15" t="s">
        <v>14</v>
      </c>
      <c r="C14" s="86">
        <f>SUM(D14:G14)</f>
        <v>0</v>
      </c>
      <c r="D14" s="82"/>
      <c r="E14" s="82"/>
      <c r="F14" s="82"/>
      <c r="G14" s="84"/>
    </row>
    <row r="15" spans="1:7" ht="15.75">
      <c r="A15" s="14" t="s">
        <v>15</v>
      </c>
      <c r="B15" s="15" t="s">
        <v>16</v>
      </c>
      <c r="C15" s="86">
        <f>SUM(D15:G15)</f>
        <v>0</v>
      </c>
      <c r="D15" s="82"/>
      <c r="E15" s="82"/>
      <c r="F15" s="82"/>
      <c r="G15" s="84"/>
    </row>
    <row r="16" spans="1:7" ht="47.25">
      <c r="A16" s="14" t="s">
        <v>17</v>
      </c>
      <c r="B16" s="15" t="s">
        <v>18</v>
      </c>
      <c r="C16" s="86">
        <f>SUM(D16:G16)</f>
        <v>5.4033</v>
      </c>
      <c r="D16" s="82">
        <f>'[1]Баланс мощности (2)'!N16</f>
        <v>4.3583</v>
      </c>
      <c r="E16" s="82">
        <f>'[1]Баланс мощности (2)'!O16</f>
        <v>0</v>
      </c>
      <c r="F16" s="82">
        <f>'[1]Баланс мощности (2)'!P16</f>
        <v>1.045</v>
      </c>
      <c r="G16" s="82">
        <f>'[1]Баланс мощности (2)'!Q16</f>
        <v>0</v>
      </c>
    </row>
    <row r="17" spans="1:7" ht="15.75">
      <c r="A17" s="14" t="s">
        <v>19</v>
      </c>
      <c r="B17" s="15" t="s">
        <v>20</v>
      </c>
      <c r="C17" s="86">
        <f>SUM(D17:G17)</f>
        <v>0</v>
      </c>
      <c r="D17" s="82">
        <f>'[1]Баланс мощности (2)'!N17</f>
        <v>0</v>
      </c>
      <c r="E17" s="82">
        <f>'[1]Баланс мощности (2)'!O17</f>
        <v>0</v>
      </c>
      <c r="F17" s="82">
        <f>'[1]Баланс мощности (2)'!P17</f>
        <v>0</v>
      </c>
      <c r="G17" s="82">
        <f>'[1]Баланс мощности (2)'!Q17</f>
        <v>0</v>
      </c>
    </row>
    <row r="18" spans="1:7" ht="15.75">
      <c r="A18" s="14" t="s">
        <v>21</v>
      </c>
      <c r="B18" s="15" t="s">
        <v>43</v>
      </c>
      <c r="C18" s="87">
        <f>SUM(D18:G18)</f>
        <v>0.5240775296606416</v>
      </c>
      <c r="D18" s="83">
        <f>D8*D19/100</f>
        <v>0</v>
      </c>
      <c r="E18" s="83">
        <f>E8*E19/100</f>
        <v>0</v>
      </c>
      <c r="F18" s="83">
        <f>F8*F19/100</f>
        <v>0.1608670476</v>
      </c>
      <c r="G18" s="85">
        <f>G8*G19/100</f>
        <v>0.36321048206064155</v>
      </c>
    </row>
    <row r="19" spans="1:7" ht="15.75">
      <c r="A19" s="14" t="s">
        <v>23</v>
      </c>
      <c r="B19" s="15" t="s">
        <v>44</v>
      </c>
      <c r="C19" s="87">
        <f>IF(C8=0,0,C18/C8*100)</f>
        <v>9.69921214185112</v>
      </c>
      <c r="D19" s="76">
        <f>'[1]Баланс энергии'!S19</f>
        <v>0</v>
      </c>
      <c r="E19" s="76">
        <f>'[1]Баланс энергии'!T19</f>
        <v>0</v>
      </c>
      <c r="F19" s="76">
        <f>'[1]Баланс энергии'!U19-0.1128</f>
        <v>2.9772</v>
      </c>
      <c r="G19" s="77">
        <f>'[1]Баланс энергии'!V19</f>
        <v>11.370321733652103</v>
      </c>
    </row>
    <row r="20" spans="1:7" ht="31.5">
      <c r="A20" s="14" t="s">
        <v>25</v>
      </c>
      <c r="B20" s="15" t="s">
        <v>45</v>
      </c>
      <c r="C20" s="88">
        <f>SUM(D20:G20)</f>
        <v>0</v>
      </c>
      <c r="D20" s="89"/>
      <c r="E20" s="89"/>
      <c r="F20" s="89"/>
      <c r="G20" s="90"/>
    </row>
    <row r="21" spans="1:7" ht="31.5">
      <c r="A21" s="14" t="s">
        <v>27</v>
      </c>
      <c r="B21" s="15" t="s">
        <v>46</v>
      </c>
      <c r="C21" s="88">
        <f>SUM(D21:G21)</f>
        <v>4.879222470339358</v>
      </c>
      <c r="D21" s="76">
        <f>D22+D23+D24</f>
        <v>0</v>
      </c>
      <c r="E21" s="76">
        <f>E22+E23+E24</f>
        <v>0</v>
      </c>
      <c r="F21" s="76">
        <f>F22+F23+F24</f>
        <v>2.04806</v>
      </c>
      <c r="G21" s="77">
        <f>G8-G18-G20</f>
        <v>2.831162470339358</v>
      </c>
    </row>
    <row r="22" spans="1:7" ht="31.5">
      <c r="A22" s="14" t="s">
        <v>29</v>
      </c>
      <c r="B22" s="15" t="s">
        <v>30</v>
      </c>
      <c r="C22" s="87">
        <f>SUM(D22:G22)</f>
        <v>4.78326</v>
      </c>
      <c r="D22" s="91"/>
      <c r="E22" s="91"/>
      <c r="F22" s="91">
        <f>'[1]Баланс мощности (2)'!P22</f>
        <v>2.04806</v>
      </c>
      <c r="G22" s="91">
        <f>'[1]Баланс мощности (2)'!Q22</f>
        <v>2.7352</v>
      </c>
    </row>
    <row r="23" spans="1:7" ht="47.25">
      <c r="A23" s="14" t="s">
        <v>31</v>
      </c>
      <c r="B23" s="17" t="s">
        <v>32</v>
      </c>
      <c r="C23" s="87">
        <f>SUM(D23:G23)</f>
        <v>0</v>
      </c>
      <c r="D23" s="92"/>
      <c r="E23" s="92"/>
      <c r="F23" s="92"/>
      <c r="G23" s="93"/>
    </row>
    <row r="24" spans="1:7" ht="32.25" thickBot="1">
      <c r="A24" s="18" t="s">
        <v>33</v>
      </c>
      <c r="B24" s="19" t="s">
        <v>34</v>
      </c>
      <c r="C24" s="94">
        <f>SUM(D24:G24)</f>
        <v>0</v>
      </c>
      <c r="D24" s="95"/>
      <c r="E24" s="95"/>
      <c r="F24" s="95"/>
      <c r="G24" s="96"/>
    </row>
    <row r="25" spans="1:7" ht="16.5" thickBot="1">
      <c r="A25" s="61"/>
      <c r="B25" s="62" t="s">
        <v>35</v>
      </c>
      <c r="C25" s="97"/>
      <c r="D25" s="98">
        <f>D8-D18-D20-D22-D23-D24-E11-F11-G11</f>
        <v>0</v>
      </c>
      <c r="E25" s="98">
        <f>E8-E18-E20-E22-E23-E24-F12-G12</f>
        <v>0</v>
      </c>
      <c r="F25" s="98">
        <f>F8-F18-F20-F22-F23-F24-G13</f>
        <v>0</v>
      </c>
      <c r="G25" s="99">
        <f>G8-G18-G20-G22-G23-G24</f>
        <v>0.09596247033935823</v>
      </c>
    </row>
    <row r="26" spans="1:7" ht="15.75">
      <c r="A26" s="24"/>
      <c r="B26" s="63"/>
      <c r="C26" s="100"/>
      <c r="D26" s="100"/>
      <c r="E26" s="100"/>
      <c r="F26" s="100"/>
      <c r="G26" s="100"/>
    </row>
  </sheetData>
  <sheetProtection/>
  <protectedRanges>
    <protectedRange sqref="E11 G11:G12 D20:G20 D14:G17 D22:G24" name="Диапазон1"/>
  </protectedRanges>
  <mergeCells count="4">
    <mergeCell ref="A5:A6"/>
    <mergeCell ref="B5:B6"/>
    <mergeCell ref="C5:G5"/>
    <mergeCell ref="A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2013-03-04T12:49:52Z</dcterms:created>
  <dcterms:modified xsi:type="dcterms:W3CDTF">2013-03-04T13:09:06Z</dcterms:modified>
  <cp:category/>
  <cp:version/>
  <cp:contentType/>
  <cp:contentStatus/>
</cp:coreProperties>
</file>